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michellethompson/Documents/WCA/Press Releases/Forward Analytics/"/>
    </mc:Choice>
  </mc:AlternateContent>
  <xr:revisionPtr revIDLastSave="0" documentId="8_{DF410078-646E-744B-BC31-E7BF1737AA4C}" xr6:coauthVersionLast="47" xr6:coauthVersionMax="47" xr10:uidLastSave="{00000000-0000-0000-0000-000000000000}"/>
  <bookViews>
    <workbookView xWindow="0" yWindow="460" windowWidth="28800" windowHeight="16460" xr2:uid="{5625E75F-F96C-304C-81C8-D6021F00D29E}"/>
  </bookViews>
  <sheets>
    <sheet name="Revenue def." sheetId="2" r:id="rId1"/>
    <sheet name="Calculation" sheetId="1" r:id="rId2"/>
  </sheets>
  <definedNames>
    <definedName name="Z_5D87F627_373F_194C_B1F4_015A765CF1ED_.wvu.PrintArea" localSheetId="1" hidden="1">Calculation!$B$4:$T$24</definedName>
  </definedNames>
  <calcPr calcId="191029"/>
  <customWorkbookViews>
    <customWorkbookView name="view data" guid="{5D87F627-373F-194C-B1F4-015A765CF1ED}" maximized="1" yWindow="23" windowWidth="1920" windowHeight="109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F29" i="1"/>
  <c r="F26" i="1" l="1"/>
  <c r="F27" i="1" s="1"/>
  <c r="F28" i="1" s="1"/>
  <c r="C33" i="1"/>
  <c r="C22" i="1" l="1"/>
  <c r="C16" i="1"/>
  <c r="J19" i="1"/>
  <c r="M19" i="1" l="1"/>
  <c r="H25" i="1" s="1"/>
  <c r="J25" i="1" s="1"/>
  <c r="H26" i="1" l="1"/>
  <c r="J26" i="1" s="1"/>
  <c r="H27" i="1" l="1"/>
  <c r="H28" i="1" l="1"/>
  <c r="J28" i="1" s="1"/>
  <c r="J27" i="1"/>
  <c r="J29" i="1" l="1"/>
  <c r="M31" i="1" s="1"/>
</calcChain>
</file>

<file path=xl/sharedStrings.xml><?xml version="1.0" encoding="utf-8"?>
<sst xmlns="http://schemas.openxmlformats.org/spreadsheetml/2006/main" count="19" uniqueCount="19">
  <si>
    <t>2016 Revenues</t>
  </si>
  <si>
    <t>2019 Revenues</t>
  </si>
  <si>
    <t>Average Growth</t>
  </si>
  <si>
    <t>Revenue Loss</t>
  </si>
  <si>
    <t>Year</t>
  </si>
  <si>
    <t>Growth Rate for Calculation</t>
  </si>
  <si>
    <t>Actual Revenues</t>
  </si>
  <si>
    <t>Input 2016 &amp; 2019 Revenues</t>
  </si>
  <si>
    <t>Forward Analytics ARPA Revenue Loss Calculator</t>
  </si>
  <si>
    <t>Counterfactual Revenues</t>
  </si>
  <si>
    <t>2021 est</t>
  </si>
  <si>
    <t>2022 est</t>
  </si>
  <si>
    <t>2023 est</t>
  </si>
  <si>
    <t>Input Actual Revenues For 2020</t>
  </si>
  <si>
    <t>Total</t>
  </si>
  <si>
    <t>Est. Growth</t>
  </si>
  <si>
    <t>Project Actual Revenue Growth for 2021-2023</t>
  </si>
  <si>
    <t>ARPA Allocation</t>
  </si>
  <si>
    <t>Revenue Loss as Percent of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</si>
</sst>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10">
    <font>
      <sz val="10"/>
      <color theme="1"/>
      <name val="Times"/>
      <family val="2"/>
    </font>
    <font>
      <sz val="10"/>
      <color theme="1"/>
      <name val="Times"/>
      <family val="2"/>
    </font>
    <font>
      <sz val="12"/>
      <color theme="1"/>
      <name val="Times New Roman"/>
      <family val="1"/>
    </font>
    <font>
      <b/>
      <sz val="12"/>
      <color theme="1"/>
      <name val="Times New Roman"/>
      <family val="1"/>
    </font>
    <font>
      <b/>
      <sz val="12"/>
      <color theme="0"/>
      <name val="Times New Roman"/>
      <family val="1"/>
    </font>
    <font>
      <sz val="12"/>
      <color theme="0"/>
      <name val="Times New Roman"/>
      <family val="1"/>
    </font>
    <font>
      <b/>
      <sz val="12"/>
      <name val="Times New Roman"/>
      <family val="1"/>
    </font>
    <font>
      <b/>
      <u/>
      <sz val="12"/>
      <color theme="1"/>
      <name val="Times New Roman"/>
      <family val="1"/>
    </font>
    <font>
      <b/>
      <sz val="14"/>
      <color theme="1"/>
      <name val="FuturaBT Book"/>
    </font>
    <font>
      <b/>
      <sz val="14"/>
      <color rgb="FF037B80"/>
      <name val="FuturaBT Book"/>
    </font>
  </fonts>
  <fills count="4">
    <fill>
      <patternFill patternType="none"/>
    </fill>
    <fill>
      <patternFill patternType="gray125"/>
    </fill>
    <fill>
      <patternFill patternType="solid">
        <fgColor rgb="FFA5C3C6"/>
        <bgColor indexed="64"/>
      </patternFill>
    </fill>
    <fill>
      <patternFill patternType="solid">
        <fgColor rgb="FFEF9F5D"/>
        <bgColor indexed="64"/>
      </patternFill>
    </fill>
  </fills>
  <borders count="9">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2" fillId="0" borderId="0" xfId="0" applyFont="1"/>
    <xf numFmtId="0" fontId="3" fillId="0" borderId="0" xfId="0" applyFont="1" applyAlignment="1">
      <alignment horizontal="center" wrapText="1"/>
    </xf>
    <xf numFmtId="0" fontId="2" fillId="0" borderId="0" xfId="0" applyFont="1" applyBorder="1"/>
    <xf numFmtId="0" fontId="2" fillId="2" borderId="0" xfId="0" applyFont="1" applyFill="1" applyBorder="1"/>
    <xf numFmtId="0" fontId="3" fillId="2" borderId="0" xfId="0" applyFont="1" applyFill="1" applyBorder="1" applyAlignment="1">
      <alignment horizontal="center" wrapText="1"/>
    </xf>
    <xf numFmtId="0" fontId="3" fillId="2" borderId="1" xfId="0" applyFont="1" applyFill="1" applyBorder="1" applyAlignment="1">
      <alignment horizontal="center" wrapText="1"/>
    </xf>
    <xf numFmtId="164" fontId="2" fillId="2" borderId="0" xfId="0" applyNumberFormat="1" applyFont="1" applyFill="1" applyBorder="1" applyAlignment="1">
      <alignment horizontal="center"/>
    </xf>
    <xf numFmtId="166" fontId="2" fillId="2" borderId="0" xfId="0" applyNumberFormat="1" applyFont="1" applyFill="1" applyBorder="1" applyAlignment="1">
      <alignment horizontal="center"/>
    </xf>
    <xf numFmtId="0" fontId="3" fillId="2" borderId="0" xfId="0" applyFont="1" applyFill="1" applyBorder="1" applyAlignment="1">
      <alignment wrapText="1"/>
    </xf>
    <xf numFmtId="0" fontId="2" fillId="2" borderId="3" xfId="0" applyFont="1" applyFill="1" applyBorder="1"/>
    <xf numFmtId="0" fontId="2" fillId="2" borderId="4" xfId="0" applyFont="1" applyFill="1" applyBorder="1"/>
    <xf numFmtId="0" fontId="2" fillId="2" borderId="6" xfId="0" applyFont="1" applyFill="1" applyBorder="1"/>
    <xf numFmtId="0" fontId="3" fillId="2" borderId="8" xfId="0" applyFont="1" applyFill="1" applyBorder="1" applyAlignment="1">
      <alignment horizontal="center" wrapText="1"/>
    </xf>
    <xf numFmtId="0" fontId="2" fillId="2" borderId="7" xfId="0" applyFont="1" applyFill="1" applyBorder="1"/>
    <xf numFmtId="0" fontId="2" fillId="2" borderId="1" xfId="0" applyFont="1" applyFill="1" applyBorder="1"/>
    <xf numFmtId="0" fontId="2" fillId="2" borderId="8" xfId="0" applyFont="1" applyFill="1" applyBorder="1"/>
    <xf numFmtId="0" fontId="2" fillId="2" borderId="5" xfId="0" applyFont="1" applyFill="1" applyBorder="1"/>
    <xf numFmtId="0" fontId="2" fillId="0" borderId="0" xfId="0" applyFont="1" applyFill="1"/>
    <xf numFmtId="0" fontId="2" fillId="0" borderId="0" xfId="0" applyFont="1" applyFill="1" applyBorder="1"/>
    <xf numFmtId="0" fontId="8" fillId="0" borderId="0" xfId="0" applyFont="1"/>
    <xf numFmtId="165" fontId="2" fillId="2" borderId="0" xfId="1" applyNumberFormat="1" applyFont="1" applyFill="1" applyBorder="1" applyAlignment="1" applyProtection="1">
      <alignment horizontal="center"/>
    </xf>
    <xf numFmtId="0" fontId="2" fillId="2" borderId="0" xfId="0" applyFont="1" applyFill="1" applyBorder="1" applyProtection="1"/>
    <xf numFmtId="0" fontId="3" fillId="2" borderId="5" xfId="0" applyFont="1" applyFill="1" applyBorder="1" applyAlignment="1">
      <alignment horizontal="center" wrapText="1"/>
    </xf>
    <xf numFmtId="0" fontId="7" fillId="2" borderId="0" xfId="0" applyFont="1" applyFill="1" applyBorder="1"/>
    <xf numFmtId="0" fontId="3" fillId="2" borderId="0" xfId="0" applyFont="1" applyFill="1" applyBorder="1"/>
    <xf numFmtId="0" fontId="7" fillId="2" borderId="3" xfId="0" applyFont="1" applyFill="1" applyBorder="1"/>
    <xf numFmtId="0" fontId="6" fillId="2" borderId="0" xfId="0" quotePrefix="1" applyFont="1" applyFill="1" applyBorder="1" applyAlignment="1">
      <alignment horizontal="center"/>
    </xf>
    <xf numFmtId="166" fontId="5" fillId="2" borderId="0" xfId="0" applyNumberFormat="1" applyFont="1" applyFill="1" applyBorder="1" applyAlignment="1">
      <alignment horizontal="center"/>
    </xf>
    <xf numFmtId="0" fontId="2" fillId="2" borderId="0" xfId="0" applyFont="1" applyFill="1" applyBorder="1" applyAlignment="1">
      <alignment horizontal="center"/>
    </xf>
    <xf numFmtId="0" fontId="6" fillId="2" borderId="2" xfId="0" quotePrefix="1" applyFont="1" applyFill="1" applyBorder="1" applyAlignment="1">
      <alignment horizontal="center"/>
    </xf>
    <xf numFmtId="0" fontId="2" fillId="2" borderId="1" xfId="0" applyFont="1" applyFill="1" applyBorder="1" applyAlignment="1">
      <alignment horizontal="center"/>
    </xf>
    <xf numFmtId="0" fontId="4" fillId="2" borderId="0" xfId="0" applyFont="1" applyFill="1" applyBorder="1" applyAlignment="1">
      <alignment horizontal="center" wrapText="1"/>
    </xf>
    <xf numFmtId="0" fontId="8" fillId="0" borderId="0" xfId="0" applyFont="1" applyFill="1" applyBorder="1"/>
    <xf numFmtId="166" fontId="2" fillId="3" borderId="0" xfId="0" applyNumberFormat="1" applyFont="1" applyFill="1" applyBorder="1" applyAlignment="1">
      <alignment horizontal="center"/>
    </xf>
    <xf numFmtId="165" fontId="2" fillId="3" borderId="0" xfId="1" applyNumberFormat="1" applyFont="1" applyFill="1" applyBorder="1" applyAlignment="1">
      <alignment horizontal="center"/>
    </xf>
    <xf numFmtId="166" fontId="2" fillId="2" borderId="1" xfId="0" applyNumberFormat="1" applyFont="1" applyFill="1" applyBorder="1" applyAlignment="1">
      <alignment horizontal="center"/>
    </xf>
    <xf numFmtId="166" fontId="5" fillId="2" borderId="1" xfId="0" applyNumberFormat="1" applyFont="1" applyFill="1" applyBorder="1" applyAlignment="1">
      <alignment horizontal="center"/>
    </xf>
    <xf numFmtId="0" fontId="2" fillId="0" borderId="2" xfId="0" applyFont="1" applyBorder="1"/>
    <xf numFmtId="0" fontId="2" fillId="0" borderId="3" xfId="0" applyFont="1" applyBorder="1"/>
    <xf numFmtId="0" fontId="2" fillId="0" borderId="3" xfId="0" applyFont="1" applyFill="1" applyBorder="1"/>
    <xf numFmtId="0" fontId="2" fillId="0" borderId="4" xfId="0" applyFont="1" applyBorder="1"/>
    <xf numFmtId="0" fontId="8" fillId="0" borderId="5" xfId="0" applyFont="1" applyBorder="1"/>
    <xf numFmtId="0" fontId="9" fillId="0" borderId="0" xfId="0" applyFont="1" applyBorder="1"/>
    <xf numFmtId="0" fontId="8" fillId="0" borderId="0" xfId="0" applyFont="1" applyBorder="1"/>
    <xf numFmtId="0" fontId="8" fillId="0" borderId="6" xfId="0" applyFont="1" applyBorder="1"/>
    <xf numFmtId="0" fontId="2" fillId="0" borderId="5" xfId="0" applyFont="1" applyBorder="1"/>
    <xf numFmtId="0" fontId="2" fillId="0" borderId="6" xfId="0" applyFont="1" applyBorder="1"/>
    <xf numFmtId="0" fontId="3" fillId="0" borderId="5" xfId="0" applyFont="1" applyBorder="1" applyAlignment="1">
      <alignment horizontal="center" wrapText="1"/>
    </xf>
    <xf numFmtId="0" fontId="3" fillId="0" borderId="6" xfId="0" applyFont="1" applyBorder="1" applyAlignment="1">
      <alignment horizontal="center" wrapText="1"/>
    </xf>
    <xf numFmtId="0" fontId="2" fillId="0" borderId="7" xfId="0" applyFont="1" applyBorder="1"/>
    <xf numFmtId="0" fontId="2" fillId="0" borderId="1" xfId="0" applyFont="1" applyBorder="1"/>
    <xf numFmtId="0" fontId="2" fillId="0" borderId="1" xfId="0" applyFont="1" applyFill="1" applyBorder="1"/>
    <xf numFmtId="0" fontId="2" fillId="0" borderId="8" xfId="0" applyFont="1" applyBorder="1"/>
    <xf numFmtId="166" fontId="2" fillId="3" borderId="6" xfId="0" applyNumberFormat="1" applyFont="1" applyFill="1" applyBorder="1"/>
    <xf numFmtId="166" fontId="2" fillId="2" borderId="6" xfId="0" applyNumberFormat="1" applyFont="1" applyFill="1" applyBorder="1"/>
    <xf numFmtId="9" fontId="2" fillId="2" borderId="8" xfId="1" applyFont="1" applyFill="1" applyBorder="1"/>
    <xf numFmtId="0" fontId="2" fillId="2" borderId="0" xfId="0" applyFont="1" applyFill="1" applyBorder="1" applyAlignment="1"/>
    <xf numFmtId="0" fontId="4" fillId="2" borderId="1" xfId="0" applyFont="1" applyFill="1" applyBorder="1" applyAlignment="1">
      <alignment horizontal="center" wrapText="1"/>
    </xf>
    <xf numFmtId="166" fontId="5" fillId="2" borderId="0" xfId="0" applyNumberFormat="1" applyFont="1" applyFill="1" applyBorder="1" applyAlignment="1">
      <alignment horizontal="center"/>
    </xf>
    <xf numFmtId="0" fontId="5" fillId="2" borderId="0" xfId="0" applyFont="1" applyFill="1" applyBorder="1" applyAlignment="1">
      <alignment horizontal="center"/>
    </xf>
    <xf numFmtId="0" fontId="4" fillId="2" borderId="0" xfId="0" applyFont="1" applyFill="1" applyBorder="1" applyAlignment="1">
      <alignment horizontal="center" wrapText="1"/>
    </xf>
    <xf numFmtId="166" fontId="5" fillId="2" borderId="1" xfId="0" applyNumberFormat="1" applyFont="1" applyFill="1" applyBorder="1" applyAlignment="1">
      <alignment horizontal="center"/>
    </xf>
    <xf numFmtId="0" fontId="2" fillId="2" borderId="0" xfId="0"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EF9F5D"/>
      <color rgb="FFA5C3C6"/>
      <color rgb="FF037B80"/>
      <color rgb="FFF19B4B"/>
      <color rgb="FFF1AF9B"/>
      <color rgb="FF5FB2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95250</xdr:rowOff>
    </xdr:from>
    <xdr:to>
      <xdr:col>11</xdr:col>
      <xdr:colOff>323850</xdr:colOff>
      <xdr:row>22</xdr:row>
      <xdr:rowOff>0</xdr:rowOff>
    </xdr:to>
    <xdr:sp macro="" textlink="">
      <xdr:nvSpPr>
        <xdr:cNvPr id="2" name="TextBox 1">
          <a:extLst>
            <a:ext uri="{FF2B5EF4-FFF2-40B4-BE49-F238E27FC236}">
              <a16:creationId xmlns:a16="http://schemas.microsoft.com/office/drawing/2014/main" id="{5E8DB7B0-7970-0A47-B669-F2E67EB78152}"/>
            </a:ext>
          </a:extLst>
        </xdr:cNvPr>
        <xdr:cNvSpPr txBox="1"/>
      </xdr:nvSpPr>
      <xdr:spPr>
        <a:xfrm>
          <a:off x="95250" y="95250"/>
          <a:ext cx="7912100" cy="381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Revenue Definition</a:t>
          </a:r>
        </a:p>
        <a:p>
          <a:r>
            <a:rPr lang="en-US" sz="1400">
              <a:solidFill>
                <a:schemeClr val="dk1"/>
              </a:solidFill>
              <a:effectLst/>
              <a:latin typeface="+mn-lt"/>
              <a:ea typeface="+mn-ea"/>
              <a:cs typeface="+mn-cs"/>
            </a:rPr>
            <a:t>Before doing the revenue loss calculation, it is important to keep in mind several important directives from the U.S. Treasury guidance document. </a:t>
          </a:r>
        </a:p>
        <a:p>
          <a:pPr lvl="0"/>
          <a:r>
            <a:rPr lang="en-US" sz="1400">
              <a:solidFill>
                <a:schemeClr val="dk1"/>
              </a:solidFill>
              <a:effectLst/>
              <a:latin typeface="+mn-lt"/>
              <a:ea typeface="+mn-ea"/>
              <a:cs typeface="+mn-cs"/>
            </a:rPr>
            <a:t>1. Revenues are to be summed over </a:t>
          </a:r>
          <a:r>
            <a:rPr lang="en-US" sz="1400" u="sng">
              <a:solidFill>
                <a:schemeClr val="dk1"/>
              </a:solidFill>
              <a:effectLst/>
              <a:latin typeface="+mn-lt"/>
              <a:ea typeface="+mn-ea"/>
              <a:cs typeface="+mn-cs"/>
            </a:rPr>
            <a:t>all</a:t>
          </a:r>
          <a:r>
            <a:rPr lang="en-US" sz="1400">
              <a:solidFill>
                <a:schemeClr val="dk1"/>
              </a:solidFill>
              <a:effectLst/>
              <a:latin typeface="+mn-lt"/>
              <a:ea typeface="+mn-ea"/>
              <a:cs typeface="+mn-cs"/>
            </a:rPr>
            <a:t> county activities; the calculation does not look at losses in individual revenues. </a:t>
          </a:r>
        </a:p>
        <a:p>
          <a:pPr lvl="0"/>
          <a:r>
            <a:rPr lang="en-US" sz="1400">
              <a:solidFill>
                <a:schemeClr val="dk1"/>
              </a:solidFill>
              <a:effectLst/>
              <a:latin typeface="+mn-lt"/>
              <a:ea typeface="+mn-ea"/>
              <a:cs typeface="+mn-cs"/>
            </a:rPr>
            <a:t>2. Revenues </a:t>
          </a:r>
          <a:r>
            <a:rPr lang="en-US" sz="1400" u="sng">
              <a:solidFill>
                <a:schemeClr val="dk1"/>
              </a:solidFill>
              <a:effectLst/>
              <a:latin typeface="+mn-lt"/>
              <a:ea typeface="+mn-ea"/>
              <a:cs typeface="+mn-cs"/>
            </a:rPr>
            <a:t>excluded</a:t>
          </a:r>
          <a:r>
            <a:rPr lang="en-US" sz="1400">
              <a:solidFill>
                <a:schemeClr val="dk1"/>
              </a:solidFill>
              <a:effectLst/>
              <a:latin typeface="+mn-lt"/>
              <a:ea typeface="+mn-ea"/>
              <a:cs typeface="+mn-cs"/>
            </a:rPr>
            <a:t> from the calculation include those from utilities (gas, electric, water, and transit), retirement or other insurance trusts, refunds or other correcting transactions, debt issuance, and sales of investments.</a:t>
          </a:r>
        </a:p>
        <a:p>
          <a:pPr lvl="0"/>
          <a:r>
            <a:rPr lang="en-US" sz="1400">
              <a:solidFill>
                <a:schemeClr val="dk1"/>
              </a:solidFill>
              <a:effectLst/>
              <a:latin typeface="+mn-lt"/>
              <a:ea typeface="+mn-ea"/>
              <a:cs typeface="+mn-cs"/>
            </a:rPr>
            <a:t>3. All federal aid is </a:t>
          </a:r>
          <a:r>
            <a:rPr lang="en-US" sz="1400" u="sng">
              <a:solidFill>
                <a:schemeClr val="dk1"/>
              </a:solidFill>
              <a:effectLst/>
              <a:latin typeface="+mn-lt"/>
              <a:ea typeface="+mn-ea"/>
              <a:cs typeface="+mn-cs"/>
            </a:rPr>
            <a:t>excluded</a:t>
          </a:r>
          <a:r>
            <a:rPr lang="en-US" sz="1400">
              <a:solidFill>
                <a:schemeClr val="dk1"/>
              </a:solidFill>
              <a:effectLst/>
              <a:latin typeface="+mn-lt"/>
              <a:ea typeface="+mn-ea"/>
              <a:cs typeface="+mn-cs"/>
            </a:rPr>
            <a:t> from revenues, including any federal COVID aid distributed to counties by the state. Definitions of federal aid for this purpose can be found on pages 78-82 (or 4-19 to 4-23) of the U.S. Census Bureau Classification Manual for government finance and employment, found here (</a:t>
          </a:r>
          <a:r>
            <a:rPr lang="en-US" sz="1400" u="sng">
              <a:solidFill>
                <a:schemeClr val="dk1"/>
              </a:solidFill>
              <a:effectLst/>
              <a:latin typeface="+mn-lt"/>
              <a:ea typeface="+mn-ea"/>
              <a:cs typeface="+mn-cs"/>
              <a:hlinkClick xmlns:r="http://schemas.openxmlformats.org/officeDocument/2006/relationships" r:id=""/>
            </a:rPr>
            <a:t>https://www2.census.gov/govs/pubs/classification/2006_classification_manual.pdf</a:t>
          </a:r>
          <a:r>
            <a:rPr lang="en-US" sz="1400">
              <a:solidFill>
                <a:schemeClr val="dk1"/>
              </a:solidFill>
              <a:effectLst/>
              <a:latin typeface="+mn-lt"/>
              <a:ea typeface="+mn-ea"/>
              <a:cs typeface="+mn-cs"/>
            </a:rPr>
            <a:t>). Note: recent updated guidance</a:t>
          </a:r>
          <a:r>
            <a:rPr lang="en-US" sz="1400" baseline="0">
              <a:solidFill>
                <a:schemeClr val="dk1"/>
              </a:solidFill>
              <a:effectLst/>
              <a:latin typeface="+mn-lt"/>
              <a:ea typeface="+mn-ea"/>
              <a:cs typeface="+mn-cs"/>
            </a:rPr>
            <a:t> from Treasury notes that federal aid that flows through the state should also be excluded. Quoting that guidance: </a:t>
          </a:r>
          <a:r>
            <a:rPr lang="en-US" sz="1400" i="1" baseline="0">
              <a:solidFill>
                <a:schemeClr val="dk1"/>
              </a:solidFill>
              <a:effectLst/>
              <a:latin typeface="+mn-lt"/>
              <a:ea typeface="+mn-ea"/>
              <a:cs typeface="+mn-cs"/>
            </a:rPr>
            <a:t>"</a:t>
          </a:r>
          <a:r>
            <a:rPr lang="en-US" sz="1400" i="1"/>
            <a:t>To the extent federal funds are passed through states or other entities or intermingled with other funds, recipients should attempt to identify and exclude the federal portion of those funds from the calculation of General Revenue on a best-efforts basis."</a:t>
          </a:r>
          <a:endParaRPr lang="en-US" sz="1400" i="1">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76200</xdr:rowOff>
    </xdr:from>
    <xdr:to>
      <xdr:col>13</xdr:col>
      <xdr:colOff>0</xdr:colOff>
      <xdr:row>14</xdr:row>
      <xdr:rowOff>57150</xdr:rowOff>
    </xdr:to>
    <xdr:sp macro="" textlink="">
      <xdr:nvSpPr>
        <xdr:cNvPr id="2" name="TextBox 1">
          <a:extLst>
            <a:ext uri="{FF2B5EF4-FFF2-40B4-BE49-F238E27FC236}">
              <a16:creationId xmlns:a16="http://schemas.microsoft.com/office/drawing/2014/main" id="{6FDFFDF0-86CB-A841-91EE-B6D2239BAAC5}"/>
            </a:ext>
          </a:extLst>
        </xdr:cNvPr>
        <xdr:cNvSpPr txBox="1"/>
      </xdr:nvSpPr>
      <xdr:spPr>
        <a:xfrm>
          <a:off x="139700" y="342900"/>
          <a:ext cx="5232400" cy="2216150"/>
        </a:xfrm>
        <a:prstGeom prst="rect">
          <a:avLst/>
        </a:prstGeom>
        <a:solidFill>
          <a:srgbClr val="A5C3C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a:latin typeface="Times New Roman" panose="02020603050405020304" pitchFamily="18" charset="0"/>
              <a:cs typeface="Times New Roman" panose="02020603050405020304" pitchFamily="18" charset="0"/>
            </a:rPr>
            <a:t>Your</a:t>
          </a:r>
          <a:r>
            <a:rPr lang="en-US" sz="1200" b="0" i="0" baseline="0">
              <a:latin typeface="Times New Roman" panose="02020603050405020304" pitchFamily="18" charset="0"/>
              <a:cs typeface="Times New Roman" panose="02020603050405020304" pitchFamily="18" charset="0"/>
            </a:rPr>
            <a:t> ARPA revenue loss is calculated below. You only need to input a few numbers: </a:t>
          </a:r>
        </a:p>
        <a:p>
          <a:r>
            <a:rPr lang="en-US" sz="1200" b="0" i="0" baseline="0">
              <a:latin typeface="Times New Roman" panose="02020603050405020304" pitchFamily="18" charset="0"/>
              <a:cs typeface="Times New Roman" panose="02020603050405020304" pitchFamily="18" charset="0"/>
            </a:rPr>
            <a:t>1. Your 2016 and 2019 total revenues (Section 1); </a:t>
          </a:r>
        </a:p>
        <a:p>
          <a:r>
            <a:rPr lang="en-US" sz="1200" b="0" i="0" baseline="0">
              <a:latin typeface="Times New Roman" panose="02020603050405020304" pitchFamily="18" charset="0"/>
              <a:cs typeface="Times New Roman" panose="02020603050405020304" pitchFamily="18" charset="0"/>
            </a:rPr>
            <a:t>2. Your 2020 actual revenues and total ARPA allocation (Section 2); and</a:t>
          </a:r>
        </a:p>
        <a:p>
          <a:r>
            <a:rPr lang="en-US" sz="1200" b="0" i="0" baseline="0">
              <a:latin typeface="Times New Roman" panose="02020603050405020304" pitchFamily="18" charset="0"/>
              <a:cs typeface="Times New Roman" panose="02020603050405020304" pitchFamily="18" charset="0"/>
            </a:rPr>
            <a:t>3. An estimate of actual revenue growth for 2021 through 2023 (Section 3).</a:t>
          </a:r>
        </a:p>
        <a:p>
          <a:r>
            <a:rPr lang="en-US" sz="1200" b="0" i="0" u="sng" baseline="0">
              <a:latin typeface="Times New Roman" panose="02020603050405020304" pitchFamily="18" charset="0"/>
              <a:cs typeface="Times New Roman" panose="02020603050405020304" pitchFamily="18" charset="0"/>
            </a:rPr>
            <a:t>Important: before inputting revenues, see "Revenue def." tab for revenue definitions</a:t>
          </a:r>
          <a:r>
            <a:rPr lang="en-US" sz="1200" b="0" i="0" baseline="0">
              <a:latin typeface="Times New Roman" panose="02020603050405020304" pitchFamily="18" charset="0"/>
              <a:cs typeface="Times New Roman" panose="02020603050405020304" pitchFamily="18" charset="0"/>
            </a:rPr>
            <a:t>. </a:t>
          </a:r>
        </a:p>
        <a:p>
          <a:endParaRPr lang="en-US" sz="1200" b="0" i="0" baseline="0">
            <a:latin typeface="Times New Roman" panose="02020603050405020304" pitchFamily="18" charset="0"/>
            <a:cs typeface="Times New Roman" panose="02020603050405020304" pitchFamily="18" charset="0"/>
          </a:endParaRPr>
        </a:p>
        <a:p>
          <a:r>
            <a:rPr lang="en-US" sz="1200" b="0" i="0" baseline="0">
              <a:latin typeface="Times New Roman" panose="02020603050405020304" pitchFamily="18" charset="0"/>
              <a:cs typeface="Times New Roman" panose="02020603050405020304" pitchFamily="18" charset="0"/>
            </a:rPr>
            <a:t>The worksheet will calculate a growth rate to be used to generate "counterfactual" revenues against which actual revenues will be compared. It will also generate actual revenue loss for 2020 and estimated revenue losses in future years based on </a:t>
          </a:r>
          <a:r>
            <a:rPr lang="en-US" sz="1200" b="0" i="0" u="sng" baseline="0">
              <a:latin typeface="Times New Roman" panose="02020603050405020304" pitchFamily="18" charset="0"/>
              <a:cs typeface="Times New Roman" panose="02020603050405020304" pitchFamily="18" charset="0"/>
            </a:rPr>
            <a:t>your</a:t>
          </a:r>
          <a:r>
            <a:rPr lang="en-US" sz="1200" b="0" i="0" baseline="0">
              <a:latin typeface="Times New Roman" panose="02020603050405020304" pitchFamily="18" charset="0"/>
              <a:cs typeface="Times New Roman" panose="02020603050405020304" pitchFamily="18" charset="0"/>
            </a:rPr>
            <a:t> estimate of revenue growth. </a:t>
          </a:r>
          <a:endParaRPr lang="en-US" sz="1200" b="0" i="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323DC-EC60-8142-B887-C655407FFB25}">
  <dimension ref="A1"/>
  <sheetViews>
    <sheetView showGridLines="0" showRowColHeaders="0" tabSelected="1" zoomScale="200" zoomScaleNormal="200" workbookViewId="0">
      <selection activeCell="M16" sqref="M16"/>
    </sheetView>
  </sheetViews>
  <sheetFormatPr baseColWidth="10" defaultRowHeight="14"/>
  <sheetData/>
  <customSheetViews>
    <customSheetView guid="{5D87F627-373F-194C-B1F4-015A765CF1ED}" scale="200">
      <selection activeCell="M18" sqref="M18"/>
      <pageMargins left="0.7" right="0.7" top="0.75" bottom="0.75" header="0.3" footer="0.3"/>
    </customSheetView>
  </customSheetView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ADC0-B216-DF4C-B1DA-3C704066E704}">
  <dimension ref="B2:N37"/>
  <sheetViews>
    <sheetView showGridLines="0" showRowColHeaders="0" zoomScale="135" zoomScaleNormal="135" zoomScaleSheetLayoutView="125" workbookViewId="0">
      <selection activeCell="F19" sqref="F19"/>
    </sheetView>
  </sheetViews>
  <sheetFormatPr baseColWidth="10" defaultRowHeight="16"/>
  <cols>
    <col min="1" max="1" width="1.796875" style="1" customWidth="1"/>
    <col min="2" max="2" width="3" style="1" customWidth="1"/>
    <col min="3" max="3" width="3.3984375" style="1" customWidth="1"/>
    <col min="4" max="4" width="9.3984375" style="1" customWidth="1"/>
    <col min="5" max="5" width="1.796875" style="1" customWidth="1"/>
    <col min="6" max="6" width="17.19921875" style="1" customWidth="1"/>
    <col min="7" max="7" width="1.796875" style="1" customWidth="1"/>
    <col min="8" max="8" width="19.19921875" style="1" customWidth="1"/>
    <col min="9" max="9" width="2.19921875" style="1" customWidth="1"/>
    <col min="10" max="10" width="14" style="1" customWidth="1"/>
    <col min="11" max="11" width="3.59765625" style="18" customWidth="1"/>
    <col min="12" max="12" width="1.19921875" style="19" customWidth="1"/>
    <col min="13" max="13" width="16.59765625" style="1" customWidth="1"/>
    <col min="14" max="14" width="3" style="1" customWidth="1"/>
    <col min="15" max="15" width="2.59765625" style="1" customWidth="1"/>
    <col min="16" max="16" width="18" style="1" customWidth="1"/>
    <col min="17" max="17" width="3" style="1" customWidth="1"/>
    <col min="18" max="18" width="18" style="1" customWidth="1"/>
    <col min="19" max="19" width="2.19921875" style="1" customWidth="1"/>
    <col min="20" max="20" width="17.19921875" style="1" customWidth="1"/>
    <col min="21" max="16384" width="11" style="1"/>
  </cols>
  <sheetData>
    <row r="2" spans="2:14" ht="11" customHeight="1">
      <c r="B2" s="38"/>
      <c r="C2" s="39"/>
      <c r="D2" s="39"/>
      <c r="E2" s="39"/>
      <c r="F2" s="39"/>
      <c r="G2" s="39"/>
      <c r="H2" s="39"/>
      <c r="I2" s="39"/>
      <c r="J2" s="39"/>
      <c r="K2" s="40"/>
      <c r="L2" s="40"/>
      <c r="M2" s="39"/>
      <c r="N2" s="41"/>
    </row>
    <row r="3" spans="2:14" s="20" customFormat="1" ht="18">
      <c r="B3" s="42"/>
      <c r="C3" s="43" t="s">
        <v>8</v>
      </c>
      <c r="D3" s="44"/>
      <c r="E3" s="44"/>
      <c r="F3" s="44"/>
      <c r="G3" s="44"/>
      <c r="H3" s="44"/>
      <c r="I3" s="44"/>
      <c r="J3" s="44"/>
      <c r="K3" s="33"/>
      <c r="L3" s="33"/>
      <c r="M3" s="44"/>
      <c r="N3" s="45"/>
    </row>
    <row r="4" spans="2:14">
      <c r="B4" s="46"/>
      <c r="C4" s="3"/>
      <c r="D4" s="3"/>
      <c r="E4" s="3"/>
      <c r="F4" s="3"/>
      <c r="G4" s="3"/>
      <c r="H4" s="3"/>
      <c r="I4" s="3"/>
      <c r="J4" s="3"/>
      <c r="K4" s="19"/>
      <c r="M4" s="3"/>
      <c r="N4" s="47"/>
    </row>
    <row r="5" spans="2:14">
      <c r="B5" s="46"/>
      <c r="C5" s="3"/>
      <c r="D5" s="3"/>
      <c r="E5" s="3"/>
      <c r="F5" s="3"/>
      <c r="G5" s="3"/>
      <c r="H5" s="3"/>
      <c r="I5" s="3"/>
      <c r="J5" s="3"/>
      <c r="K5" s="19"/>
      <c r="M5" s="3"/>
      <c r="N5" s="47"/>
    </row>
    <row r="6" spans="2:14">
      <c r="B6" s="46"/>
      <c r="C6" s="3"/>
      <c r="D6" s="3"/>
      <c r="E6" s="3"/>
      <c r="F6" s="3"/>
      <c r="G6" s="3"/>
      <c r="H6" s="3"/>
      <c r="I6" s="3"/>
      <c r="J6" s="3"/>
      <c r="K6" s="19"/>
      <c r="M6" s="3"/>
      <c r="N6" s="47"/>
    </row>
    <row r="7" spans="2:14">
      <c r="B7" s="46"/>
      <c r="C7" s="3"/>
      <c r="D7" s="3"/>
      <c r="E7" s="3"/>
      <c r="F7" s="3"/>
      <c r="G7" s="3"/>
      <c r="H7" s="3"/>
      <c r="I7" s="3"/>
      <c r="J7" s="3"/>
      <c r="K7" s="19"/>
      <c r="M7" s="3"/>
      <c r="N7" s="47"/>
    </row>
    <row r="8" spans="2:14">
      <c r="B8" s="46"/>
      <c r="C8" s="3"/>
      <c r="D8" s="3"/>
      <c r="E8" s="3"/>
      <c r="F8" s="3"/>
      <c r="G8" s="3"/>
      <c r="H8" s="3"/>
      <c r="I8" s="3"/>
      <c r="J8" s="3"/>
      <c r="K8" s="19"/>
      <c r="M8" s="3"/>
      <c r="N8" s="47"/>
    </row>
    <row r="9" spans="2:14">
      <c r="B9" s="46"/>
      <c r="C9" s="3"/>
      <c r="D9" s="3"/>
      <c r="E9" s="3"/>
      <c r="F9" s="3"/>
      <c r="G9" s="3"/>
      <c r="H9" s="3"/>
      <c r="I9" s="3"/>
      <c r="J9" s="3"/>
      <c r="K9" s="19"/>
      <c r="M9" s="3"/>
      <c r="N9" s="47"/>
    </row>
    <row r="10" spans="2:14">
      <c r="B10" s="46"/>
      <c r="C10" s="3"/>
      <c r="D10" s="3"/>
      <c r="E10" s="3"/>
      <c r="F10" s="3"/>
      <c r="G10" s="3"/>
      <c r="H10" s="3"/>
      <c r="I10" s="3"/>
      <c r="J10" s="3"/>
      <c r="K10" s="19"/>
      <c r="M10" s="3"/>
      <c r="N10" s="47"/>
    </row>
    <row r="11" spans="2:14">
      <c r="B11" s="46"/>
      <c r="C11" s="3"/>
      <c r="D11" s="3"/>
      <c r="E11" s="3"/>
      <c r="F11" s="3"/>
      <c r="G11" s="3"/>
      <c r="H11" s="3"/>
      <c r="I11" s="3"/>
      <c r="J11" s="3"/>
      <c r="K11" s="19"/>
      <c r="M11" s="3"/>
      <c r="N11" s="47"/>
    </row>
    <row r="12" spans="2:14">
      <c r="B12" s="46"/>
      <c r="C12" s="3"/>
      <c r="D12" s="3"/>
      <c r="E12" s="3"/>
      <c r="F12" s="3"/>
      <c r="G12" s="3"/>
      <c r="H12" s="3"/>
      <c r="I12" s="3"/>
      <c r="J12" s="3"/>
      <c r="K12" s="19"/>
      <c r="M12" s="3"/>
      <c r="N12" s="47"/>
    </row>
    <row r="13" spans="2:14">
      <c r="B13" s="46"/>
      <c r="C13" s="3"/>
      <c r="D13" s="3"/>
      <c r="E13" s="3"/>
      <c r="F13" s="3"/>
      <c r="G13" s="3"/>
      <c r="H13" s="3"/>
      <c r="I13" s="3"/>
      <c r="J13" s="3"/>
      <c r="K13" s="19"/>
      <c r="M13" s="3"/>
      <c r="N13" s="47"/>
    </row>
    <row r="14" spans="2:14">
      <c r="B14" s="46"/>
      <c r="C14" s="3"/>
      <c r="D14" s="3"/>
      <c r="E14" s="3"/>
      <c r="F14" s="3"/>
      <c r="G14" s="3"/>
      <c r="H14" s="3"/>
      <c r="I14" s="3"/>
      <c r="J14" s="3"/>
      <c r="K14" s="19"/>
      <c r="M14" s="3"/>
      <c r="N14" s="47"/>
    </row>
    <row r="15" spans="2:14">
      <c r="B15" s="46"/>
      <c r="C15" s="3"/>
      <c r="D15" s="3"/>
      <c r="E15" s="3"/>
      <c r="F15" s="3"/>
      <c r="G15" s="3"/>
      <c r="H15" s="3"/>
      <c r="I15" s="3"/>
      <c r="J15" s="3"/>
      <c r="K15" s="19"/>
      <c r="M15" s="3"/>
      <c r="N15" s="47"/>
    </row>
    <row r="16" spans="2:14">
      <c r="B16" s="46"/>
      <c r="C16" s="27" t="str">
        <f>CONCATENATE(1,".")</f>
        <v>1.</v>
      </c>
      <c r="D16" s="24" t="s">
        <v>7</v>
      </c>
      <c r="E16" s="4"/>
      <c r="F16" s="4"/>
      <c r="G16" s="4"/>
      <c r="H16" s="4"/>
      <c r="I16" s="4"/>
      <c r="J16" s="4"/>
      <c r="K16" s="4"/>
      <c r="L16" s="4"/>
      <c r="M16" s="4"/>
      <c r="N16" s="47"/>
    </row>
    <row r="17" spans="2:14" ht="8" customHeight="1">
      <c r="B17" s="46"/>
      <c r="C17" s="4"/>
      <c r="D17" s="4"/>
      <c r="E17" s="4"/>
      <c r="F17" s="25"/>
      <c r="G17" s="4"/>
      <c r="H17" s="4"/>
      <c r="I17" s="4"/>
      <c r="J17" s="4"/>
      <c r="K17" s="4"/>
      <c r="L17" s="4"/>
      <c r="M17" s="4"/>
      <c r="N17" s="47"/>
    </row>
    <row r="18" spans="2:14" s="2" customFormat="1" ht="47" customHeight="1">
      <c r="B18" s="48"/>
      <c r="C18" s="5"/>
      <c r="D18" s="5"/>
      <c r="E18" s="5"/>
      <c r="F18" s="5" t="s">
        <v>0</v>
      </c>
      <c r="G18" s="5"/>
      <c r="H18" s="5" t="s">
        <v>1</v>
      </c>
      <c r="I18" s="5"/>
      <c r="J18" s="5" t="s">
        <v>2</v>
      </c>
      <c r="K18" s="5"/>
      <c r="L18" s="5"/>
      <c r="M18" s="5" t="s">
        <v>5</v>
      </c>
      <c r="N18" s="49"/>
    </row>
    <row r="19" spans="2:14">
      <c r="B19" s="46"/>
      <c r="C19" s="4"/>
      <c r="D19" s="4"/>
      <c r="E19" s="4"/>
      <c r="F19" s="34">
        <v>55000000</v>
      </c>
      <c r="G19" s="7"/>
      <c r="H19" s="34">
        <v>61000000</v>
      </c>
      <c r="I19" s="4"/>
      <c r="J19" s="21">
        <f>(H19/F19)^(1/3)-1</f>
        <v>3.5116064089332433E-2</v>
      </c>
      <c r="K19" s="22"/>
      <c r="L19" s="22"/>
      <c r="M19" s="21">
        <f>MAX(J19,4.1%)</f>
        <v>4.0999999999999995E-2</v>
      </c>
      <c r="N19" s="47"/>
    </row>
    <row r="20" spans="2:14">
      <c r="B20" s="46"/>
      <c r="C20" s="4"/>
      <c r="D20" s="4"/>
      <c r="E20" s="4"/>
      <c r="F20" s="4"/>
      <c r="G20" s="4"/>
      <c r="H20" s="4"/>
      <c r="I20" s="4"/>
      <c r="J20" s="4"/>
      <c r="K20" s="4"/>
      <c r="L20" s="4"/>
      <c r="M20" s="4"/>
      <c r="N20" s="47"/>
    </row>
    <row r="21" spans="2:14" ht="9" customHeight="1">
      <c r="B21" s="46"/>
      <c r="C21" s="3"/>
      <c r="D21" s="3"/>
      <c r="E21" s="3"/>
      <c r="F21" s="3"/>
      <c r="G21" s="3"/>
      <c r="H21" s="3"/>
      <c r="I21" s="3"/>
      <c r="J21" s="3"/>
      <c r="K21" s="19"/>
      <c r="M21" s="3"/>
      <c r="N21" s="47"/>
    </row>
    <row r="22" spans="2:14">
      <c r="B22" s="46"/>
      <c r="C22" s="30" t="str">
        <f>CONCATENATE(2,".")</f>
        <v>2.</v>
      </c>
      <c r="D22" s="26" t="s">
        <v>13</v>
      </c>
      <c r="E22" s="10"/>
      <c r="F22" s="10"/>
      <c r="G22" s="10"/>
      <c r="H22" s="10"/>
      <c r="I22" s="10"/>
      <c r="J22" s="10"/>
      <c r="K22" s="10"/>
      <c r="L22" s="4"/>
      <c r="M22" s="11"/>
      <c r="N22" s="47"/>
    </row>
    <row r="23" spans="2:14">
      <c r="B23" s="46"/>
      <c r="C23" s="17"/>
      <c r="D23" s="4"/>
      <c r="E23" s="4"/>
      <c r="F23" s="4"/>
      <c r="G23" s="4"/>
      <c r="H23" s="4"/>
      <c r="I23" s="4"/>
      <c r="J23" s="4"/>
      <c r="K23" s="4"/>
      <c r="L23" s="4"/>
      <c r="M23" s="12"/>
      <c r="N23" s="47"/>
    </row>
    <row r="24" spans="2:14" ht="34">
      <c r="B24" s="46"/>
      <c r="C24" s="23"/>
      <c r="D24" s="6" t="s">
        <v>4</v>
      </c>
      <c r="E24" s="9"/>
      <c r="F24" s="6" t="s">
        <v>6</v>
      </c>
      <c r="G24" s="5"/>
      <c r="H24" s="6" t="s">
        <v>9</v>
      </c>
      <c r="I24" s="5"/>
      <c r="J24" s="58" t="s">
        <v>3</v>
      </c>
      <c r="K24" s="58"/>
      <c r="L24" s="32"/>
      <c r="M24" s="13" t="s">
        <v>17</v>
      </c>
      <c r="N24" s="47"/>
    </row>
    <row r="25" spans="2:14">
      <c r="B25" s="46"/>
      <c r="C25" s="17"/>
      <c r="D25" s="29">
        <v>2020</v>
      </c>
      <c r="E25" s="4"/>
      <c r="F25" s="34">
        <v>63000000</v>
      </c>
      <c r="G25" s="4"/>
      <c r="H25" s="8">
        <f>(1+M19)*H19</f>
        <v>63500999.999999993</v>
      </c>
      <c r="I25" s="4"/>
      <c r="J25" s="59">
        <f>MAX(H25-F25,0)</f>
        <v>500999.99999999255</v>
      </c>
      <c r="K25" s="59"/>
      <c r="L25" s="28"/>
      <c r="M25" s="12"/>
      <c r="N25" s="47"/>
    </row>
    <row r="26" spans="2:14">
      <c r="B26" s="46"/>
      <c r="C26" s="17"/>
      <c r="D26" s="29" t="s">
        <v>10</v>
      </c>
      <c r="E26" s="4"/>
      <c r="F26" s="8">
        <f>(1+F$35)*F25</f>
        <v>64890000</v>
      </c>
      <c r="G26" s="4"/>
      <c r="H26" s="8">
        <f>(1+M$19)*H25</f>
        <v>66104540.999999985</v>
      </c>
      <c r="I26" s="4"/>
      <c r="J26" s="59">
        <f>MAX(H26-F26,0)</f>
        <v>1214540.9999999851</v>
      </c>
      <c r="K26" s="59"/>
      <c r="L26" s="28"/>
      <c r="M26" s="12"/>
      <c r="N26" s="47"/>
    </row>
    <row r="27" spans="2:14">
      <c r="B27" s="46"/>
      <c r="C27" s="17"/>
      <c r="D27" s="29" t="s">
        <v>11</v>
      </c>
      <c r="E27" s="4"/>
      <c r="F27" s="8">
        <f>(1+F$35)*F26</f>
        <v>66836700</v>
      </c>
      <c r="G27" s="4"/>
      <c r="H27" s="8">
        <f>(1+M$19)*H26</f>
        <v>68814827.180999979</v>
      </c>
      <c r="I27" s="4"/>
      <c r="J27" s="59">
        <f>MAX(H27-F27,0)</f>
        <v>1978127.1809999794</v>
      </c>
      <c r="K27" s="59"/>
      <c r="L27" s="28"/>
      <c r="M27" s="12"/>
      <c r="N27" s="47"/>
    </row>
    <row r="28" spans="2:14">
      <c r="B28" s="46"/>
      <c r="C28" s="17"/>
      <c r="D28" s="31" t="s">
        <v>12</v>
      </c>
      <c r="E28" s="4"/>
      <c r="F28" s="36">
        <f>(1+F$35)*F27</f>
        <v>68841801</v>
      </c>
      <c r="G28" s="4"/>
      <c r="H28" s="36">
        <f>(1+M$19)*H27</f>
        <v>71636235.095420972</v>
      </c>
      <c r="I28" s="4"/>
      <c r="J28" s="62">
        <f>MAX(H28-F28,0)</f>
        <v>2794434.0954209715</v>
      </c>
      <c r="K28" s="62"/>
      <c r="L28" s="28"/>
      <c r="M28" s="12"/>
      <c r="N28" s="47"/>
    </row>
    <row r="29" spans="2:14">
      <c r="B29" s="46"/>
      <c r="C29" s="17"/>
      <c r="D29" s="4" t="s">
        <v>14</v>
      </c>
      <c r="E29" s="4"/>
      <c r="F29" s="8">
        <f>SUM(F25:G28)</f>
        <v>263568501</v>
      </c>
      <c r="G29" s="57"/>
      <c r="H29" s="8">
        <f>SUM(H25:I28)</f>
        <v>270056603.27642089</v>
      </c>
      <c r="I29" s="57"/>
      <c r="J29" s="59">
        <f>SUM(J25:K28)</f>
        <v>6488102.2764209285</v>
      </c>
      <c r="K29" s="60"/>
      <c r="L29" s="29"/>
      <c r="M29" s="54">
        <v>5500000</v>
      </c>
      <c r="N29" s="47"/>
    </row>
    <row r="30" spans="2:14" ht="8" customHeight="1">
      <c r="B30" s="46"/>
      <c r="C30" s="17"/>
      <c r="D30" s="4"/>
      <c r="E30" s="4"/>
      <c r="F30" s="4"/>
      <c r="G30" s="4"/>
      <c r="H30" s="4"/>
      <c r="I30" s="4"/>
      <c r="J30" s="8"/>
      <c r="K30" s="29"/>
      <c r="L30" s="29"/>
      <c r="M30" s="55"/>
      <c r="N30" s="47"/>
    </row>
    <row r="31" spans="2:14">
      <c r="B31" s="46"/>
      <c r="C31" s="14"/>
      <c r="D31" s="15" t="s">
        <v>18</v>
      </c>
      <c r="E31" s="15"/>
      <c r="F31" s="15"/>
      <c r="G31" s="15"/>
      <c r="H31" s="15"/>
      <c r="I31" s="15"/>
      <c r="J31" s="36"/>
      <c r="K31" s="31"/>
      <c r="L31" s="31"/>
      <c r="M31" s="56">
        <f>MIN(J29/M29,1)</f>
        <v>1</v>
      </c>
      <c r="N31" s="47"/>
    </row>
    <row r="32" spans="2:14">
      <c r="B32" s="46"/>
      <c r="C32" s="3"/>
      <c r="D32" s="3"/>
      <c r="E32" s="3"/>
      <c r="F32" s="3"/>
      <c r="G32" s="3"/>
      <c r="H32" s="3"/>
      <c r="I32" s="3"/>
      <c r="J32" s="3"/>
      <c r="K32" s="19"/>
      <c r="M32" s="3"/>
      <c r="N32" s="47"/>
    </row>
    <row r="33" spans="2:14">
      <c r="B33" s="46"/>
      <c r="C33" s="30" t="str">
        <f>CONCATENATE(3,".")</f>
        <v>3.</v>
      </c>
      <c r="D33" s="26" t="s">
        <v>16</v>
      </c>
      <c r="E33" s="10"/>
      <c r="F33" s="10"/>
      <c r="G33" s="10"/>
      <c r="H33" s="10"/>
      <c r="I33" s="10"/>
      <c r="J33" s="10"/>
      <c r="K33" s="10"/>
      <c r="L33" s="10"/>
      <c r="M33" s="11"/>
      <c r="N33" s="47"/>
    </row>
    <row r="34" spans="2:14" ht="7" customHeight="1">
      <c r="B34" s="46"/>
      <c r="C34" s="17"/>
      <c r="D34" s="4"/>
      <c r="E34" s="4"/>
      <c r="F34" s="4"/>
      <c r="G34" s="4"/>
      <c r="H34" s="4"/>
      <c r="I34" s="4"/>
      <c r="J34" s="4"/>
      <c r="K34" s="4"/>
      <c r="L34" s="4"/>
      <c r="M34" s="12"/>
      <c r="N34" s="47"/>
    </row>
    <row r="35" spans="2:14" ht="34" customHeight="1">
      <c r="B35" s="46"/>
      <c r="C35" s="23"/>
      <c r="D35" s="63" t="s">
        <v>15</v>
      </c>
      <c r="E35" s="63"/>
      <c r="F35" s="35">
        <v>0.03</v>
      </c>
      <c r="G35" s="5"/>
      <c r="H35" s="5"/>
      <c r="I35" s="5"/>
      <c r="J35" s="61"/>
      <c r="K35" s="61"/>
      <c r="L35" s="32"/>
      <c r="M35" s="12"/>
      <c r="N35" s="47"/>
    </row>
    <row r="36" spans="2:14">
      <c r="B36" s="46"/>
      <c r="C36" s="14"/>
      <c r="D36" s="31"/>
      <c r="E36" s="15"/>
      <c r="F36" s="36"/>
      <c r="G36" s="15"/>
      <c r="H36" s="36"/>
      <c r="I36" s="15"/>
      <c r="J36" s="62"/>
      <c r="K36" s="62"/>
      <c r="L36" s="37"/>
      <c r="M36" s="16"/>
      <c r="N36" s="47"/>
    </row>
    <row r="37" spans="2:14" ht="11" customHeight="1">
      <c r="B37" s="50"/>
      <c r="C37" s="51"/>
      <c r="D37" s="51"/>
      <c r="E37" s="51"/>
      <c r="F37" s="51"/>
      <c r="G37" s="51"/>
      <c r="H37" s="51"/>
      <c r="I37" s="51"/>
      <c r="J37" s="51"/>
      <c r="K37" s="52"/>
      <c r="L37" s="52"/>
      <c r="M37" s="51"/>
      <c r="N37" s="53"/>
    </row>
  </sheetData>
  <customSheetViews>
    <customSheetView guid="{5D87F627-373F-194C-B1F4-015A765CF1ED}" scale="225" showPageBreaks="1" printArea="1">
      <selection activeCell="C16" sqref="C16"/>
      <pageMargins left="0.7" right="0.7" top="0.75" bottom="0.75" header="0.3" footer="0.3"/>
      <pageSetup paperSize="4" orientation="landscape" horizontalDpi="0" verticalDpi="0"/>
    </customSheetView>
  </customSheetViews>
  <mergeCells count="9">
    <mergeCell ref="J24:K24"/>
    <mergeCell ref="J29:K29"/>
    <mergeCell ref="J35:K35"/>
    <mergeCell ref="J36:K36"/>
    <mergeCell ref="D35:E35"/>
    <mergeCell ref="J25:K25"/>
    <mergeCell ref="J26:K26"/>
    <mergeCell ref="J27:K27"/>
    <mergeCell ref="J28:K28"/>
  </mergeCells>
  <pageMargins left="0.25" right="0.25" top="0.75" bottom="0.75" header="0.3" footer="0.3"/>
  <pageSetup orientation="portrait" horizontalDpi="0" verticalDpi="0"/>
  <rowBreaks count="1" manualBreakCount="1">
    <brk id="20" max="16383"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Revenue def.</vt:lpstr>
      <vt:lpstr>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2021-06-03T14:18:29Z</dcterms:created>
  <dcterms:modified xsi:type="dcterms:W3CDTF">2021-06-28T14:22:05Z</dcterms:modified>
</cp:coreProperties>
</file>